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12 - Super Confeiteiro\"/>
    </mc:Choice>
  </mc:AlternateContent>
  <bookViews>
    <workbookView xWindow="0" yWindow="0" windowWidth="23040" windowHeight="9192"/>
  </bookViews>
  <sheets>
    <sheet name="12 - Super Confeiteiro" sheetId="1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K20" i="1" s="1"/>
  <c r="N20" i="1" s="1"/>
  <c r="M20" i="1" s="1"/>
  <c r="J19" i="1"/>
  <c r="G19" i="1"/>
  <c r="K19" i="1" s="1"/>
  <c r="N19" i="1" s="1"/>
  <c r="M19" i="1" s="1"/>
  <c r="J18" i="1"/>
  <c r="G18" i="1"/>
  <c r="K18" i="1" s="1"/>
  <c r="N18" i="1" s="1"/>
  <c r="N16" i="1"/>
  <c r="M16" i="1" s="1"/>
  <c r="K16" i="1"/>
  <c r="J14" i="1"/>
  <c r="K14" i="1" s="1"/>
  <c r="N14" i="1" s="1"/>
  <c r="M14" i="1" s="1"/>
  <c r="J13" i="1"/>
  <c r="K13" i="1" s="1"/>
  <c r="N13" i="1" s="1"/>
  <c r="M13" i="1" s="1"/>
  <c r="J12" i="1"/>
  <c r="K12" i="1" s="1"/>
  <c r="N12" i="1" s="1"/>
  <c r="M12" i="1" s="1"/>
  <c r="K11" i="1"/>
  <c r="N11" i="1" s="1"/>
  <c r="M11" i="1" s="1"/>
  <c r="K10" i="1"/>
  <c r="K21" i="1" l="1"/>
  <c r="O18" i="1"/>
  <c r="M18" i="1"/>
  <c r="N10" i="1"/>
  <c r="G21" i="1"/>
  <c r="N21" i="1" l="1"/>
  <c r="L21" i="1" s="1"/>
  <c r="M10" i="1"/>
  <c r="O10" i="1"/>
</calcChain>
</file>

<file path=xl/sharedStrings.xml><?xml version="1.0" encoding="utf-8"?>
<sst xmlns="http://schemas.openxmlformats.org/spreadsheetml/2006/main" count="72" uniqueCount="56">
  <si>
    <t>PLANILHA DE CÁLCULOS</t>
  </si>
  <si>
    <t>Emissora</t>
  </si>
  <si>
    <t>TV GUARARAPES</t>
  </si>
  <si>
    <t>Praça:</t>
  </si>
  <si>
    <t>RECIFE</t>
  </si>
  <si>
    <t>Proposta:</t>
  </si>
  <si>
    <t>SUPER CONFEITEIRO</t>
  </si>
  <si>
    <t>Cliente</t>
  </si>
  <si>
    <t>ENTREGA COMERCIAL - 5, 12, 19, 26/10, 3, 10 e 17/12</t>
  </si>
  <si>
    <t>PROGRAMA</t>
  </si>
  <si>
    <t>PERÍODO</t>
  </si>
  <si>
    <t>ESQUEMA COMERCIAL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</si>
  <si>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</si>
  <si>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</si>
  <si>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</si>
  <si>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</si>
  <si>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</si>
  <si>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</si>
  <si>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</si>
  <si>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</si>
  <si>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</si>
  <si>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</si>
  <si>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2 a 21/set</t>
  </si>
  <si>
    <t>Assinatura nas chamadas para inscrição</t>
  </si>
  <si>
    <t>5"</t>
  </si>
  <si>
    <t>ROTATIVO</t>
  </si>
  <si>
    <t>18/out a 17/12</t>
  </si>
  <si>
    <t>Assinatura nas chamadas para o programa</t>
  </si>
  <si>
    <t xml:space="preserve"> 5, 12, 19 e 26/10 e 3, 10 e 17/12</t>
  </si>
  <si>
    <t>Vinheta caracterizada</t>
  </si>
  <si>
    <t>QUE ARRETADO</t>
  </si>
  <si>
    <t>Comercial</t>
  </si>
  <si>
    <t>30"</t>
  </si>
  <si>
    <t>5/nov a 17/dez</t>
  </si>
  <si>
    <t>Merchandising</t>
  </si>
  <si>
    <t>Desafio usando o produto do cliente</t>
  </si>
  <si>
    <t>-</t>
  </si>
  <si>
    <t>Mídia de Apoio</t>
  </si>
  <si>
    <t>Até fev/25</t>
  </si>
  <si>
    <t>Comercial - Mídia de Apoio</t>
  </si>
  <si>
    <t>Digital</t>
  </si>
  <si>
    <t>1/set a 17/dez</t>
  </si>
  <si>
    <t>Instagram TVG | Assinatura nos posts do Feed</t>
  </si>
  <si>
    <t>logo</t>
  </si>
  <si>
    <t>Feed - Post assinado</t>
  </si>
  <si>
    <t>Instagram TVG | Assinatura nos Stories</t>
  </si>
  <si>
    <t>Story - Post assinado</t>
  </si>
  <si>
    <t>Facebook TVG | Assinatura nos posts do Feed</t>
  </si>
  <si>
    <t>Total</t>
  </si>
  <si>
    <t>TOTAL</t>
  </si>
  <si>
    <t>Observações</t>
  </si>
  <si>
    <r>
      <t>§</t>
    </r>
    <r>
      <rPr>
        <sz val="12"/>
        <color indexed="8"/>
        <rFont val="Rotunda Light"/>
      </rPr>
      <t>Tabela de Preços: setembro/23</t>
    </r>
  </si>
  <si>
    <r>
      <t>§</t>
    </r>
    <r>
      <rPr>
        <sz val="12"/>
        <color indexed="8"/>
        <rFont val="Rotunda Light"/>
      </rPr>
      <t>DAC (caso haja): 20% do total negociado, faturado a parte</t>
    </r>
  </si>
  <si>
    <r>
      <t>§</t>
    </r>
    <r>
      <rPr>
        <sz val="12"/>
        <color indexed="8"/>
        <rFont val="Rotunda Light"/>
      </rPr>
      <t>Realização condicionada a comercialização mínima de 3 cotas</t>
    </r>
  </si>
  <si>
    <r>
      <t>§</t>
    </r>
    <r>
      <rPr>
        <sz val="12"/>
        <color indexed="8"/>
        <rFont val="Rotunda Light"/>
      </rPr>
      <t>Datas sujeitas a alteração</t>
    </r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</si>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</sst>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"/>
    <numFmt numFmtId="167" formatCode="_(&quot;R$ &quot;* #,##0.00_);_(&quot;R$ &quot;* \(#,##0.00\);_(&quot;R$ &quot;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0"/>
      <name val="Calibri"/>
      <family val="2"/>
      <scheme val="minor"/>
    </font>
    <font>
      <sz val="16"/>
      <color theme="0"/>
      <name val="Agency FB"/>
      <family val="2"/>
    </font>
    <font>
      <b/>
      <sz val="14"/>
      <color theme="1" tint="4.9989318521683403E-2"/>
      <name val="Bahnschrift Light"/>
      <family val="2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2"/>
      <name val="Calibri"/>
      <family val="2"/>
    </font>
    <font>
      <sz val="12"/>
      <name val="Wingdings"/>
      <charset val="2"/>
    </font>
    <font>
      <sz val="12"/>
      <color indexed="8"/>
      <name val="Rotunda Light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ck">
        <color theme="0"/>
      </right>
      <top style="thin">
        <color theme="0" tint="-0.249977111117893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05">
    <xf numFmtId="0" fontId="0" fillId="0" borderId="0" xfId="0"/>
    <xf numFmtId="0" fontId="6" fillId="0" borderId="0" xfId="4" applyFont="1" applyAlignment="1">
      <alignment horizontal="center" vertical="center"/>
    </xf>
    <xf numFmtId="0" fontId="7" fillId="0" borderId="0" xfId="4" applyFont="1"/>
    <xf numFmtId="165" fontId="8" fillId="2" borderId="1" xfId="1" applyFont="1" applyFill="1" applyBorder="1" applyAlignment="1">
      <alignment vertical="center"/>
    </xf>
    <xf numFmtId="165" fontId="9" fillId="0" borderId="0" xfId="1" applyFont="1" applyBorder="1" applyAlignment="1">
      <alignment vertical="center"/>
    </xf>
    <xf numFmtId="165" fontId="9" fillId="0" borderId="0" xfId="1" applyFont="1" applyBorder="1" applyAlignment="1">
      <alignment horizontal="left" vertical="center"/>
    </xf>
    <xf numFmtId="0" fontId="10" fillId="0" borderId="0" xfId="4" applyFont="1" applyBorder="1" applyAlignment="1">
      <alignment horizontal="center" vertical="center"/>
    </xf>
    <xf numFmtId="0" fontId="11" fillId="0" borderId="0" xfId="4" applyFont="1"/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" fontId="16" fillId="4" borderId="9" xfId="4" quotePrefix="1" applyNumberFormat="1" applyFont="1" applyFill="1" applyBorder="1" applyAlignment="1">
      <alignment horizontal="center" vertical="center"/>
    </xf>
    <xf numFmtId="0" fontId="16" fillId="4" borderId="9" xfId="4" applyFont="1" applyFill="1" applyBorder="1" applyAlignment="1">
      <alignment horizontal="left" vertical="center"/>
    </xf>
    <xf numFmtId="0" fontId="16" fillId="4" borderId="9" xfId="4" applyFont="1" applyFill="1" applyBorder="1" applyAlignment="1">
      <alignment horizontal="center" vertical="center"/>
    </xf>
    <xf numFmtId="166" fontId="16" fillId="0" borderId="9" xfId="4" applyNumberFormat="1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167" fontId="16" fillId="4" borderId="9" xfId="2" applyFont="1" applyFill="1" applyBorder="1" applyAlignment="1">
      <alignment horizontal="center" vertical="center"/>
    </xf>
    <xf numFmtId="9" fontId="16" fillId="4" borderId="9" xfId="3" applyFont="1" applyFill="1" applyBorder="1" applyAlignment="1">
      <alignment horizontal="center" vertical="center"/>
    </xf>
    <xf numFmtId="167" fontId="15" fillId="5" borderId="7" xfId="2" applyFont="1" applyFill="1" applyBorder="1" applyAlignment="1">
      <alignment horizontal="center" vertical="center"/>
    </xf>
    <xf numFmtId="0" fontId="18" fillId="0" borderId="0" xfId="4" applyFont="1" applyAlignment="1">
      <alignment vertical="center"/>
    </xf>
    <xf numFmtId="167" fontId="16" fillId="0" borderId="9" xfId="2" applyFont="1" applyBorder="1" applyAlignment="1">
      <alignment horizontal="center" vertical="center"/>
    </xf>
    <xf numFmtId="0" fontId="16" fillId="0" borderId="9" xfId="4" applyFont="1" applyBorder="1" applyAlignment="1">
      <alignment horizontal="left" vertical="center" wrapText="1"/>
    </xf>
    <xf numFmtId="0" fontId="18" fillId="0" borderId="17" xfId="4" applyFont="1" applyBorder="1" applyAlignment="1">
      <alignment vertical="center"/>
    </xf>
    <xf numFmtId="165" fontId="15" fillId="4" borderId="0" xfId="1" applyFont="1" applyFill="1" applyBorder="1" applyAlignment="1">
      <alignment horizontal="center" vertical="center"/>
    </xf>
    <xf numFmtId="16" fontId="16" fillId="4" borderId="0" xfId="4" quotePrefix="1" applyNumberFormat="1" applyFont="1" applyFill="1" applyBorder="1" applyAlignment="1">
      <alignment horizontal="center" vertical="center" wrapText="1"/>
    </xf>
    <xf numFmtId="0" fontId="16" fillId="0" borderId="0" xfId="4" applyFont="1" applyBorder="1" applyAlignment="1">
      <alignment horizontal="left" vertical="center" wrapText="1"/>
    </xf>
    <xf numFmtId="0" fontId="16" fillId="4" borderId="0" xfId="4" applyFont="1" applyFill="1" applyBorder="1" applyAlignment="1">
      <alignment horizontal="center" vertical="center"/>
    </xf>
    <xf numFmtId="166" fontId="16" fillId="4" borderId="0" xfId="4" applyNumberFormat="1" applyFont="1" applyFill="1" applyBorder="1" applyAlignment="1">
      <alignment horizontal="center" vertical="center"/>
    </xf>
    <xf numFmtId="167" fontId="16" fillId="4" borderId="0" xfId="2" applyFont="1" applyFill="1" applyBorder="1" applyAlignment="1">
      <alignment horizontal="center" vertical="center"/>
    </xf>
    <xf numFmtId="9" fontId="19" fillId="5" borderId="0" xfId="3" applyNumberFormat="1" applyFont="1" applyFill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13" fillId="6" borderId="9" xfId="4" applyFont="1" applyFill="1" applyBorder="1" applyAlignment="1">
      <alignment horizontal="left" vertical="center" wrapText="1"/>
    </xf>
    <xf numFmtId="0" fontId="13" fillId="6" borderId="9" xfId="4" applyFont="1" applyFill="1" applyBorder="1" applyAlignment="1">
      <alignment horizontal="center" vertical="center"/>
    </xf>
    <xf numFmtId="166" fontId="13" fillId="6" borderId="9" xfId="4" applyNumberFormat="1" applyFont="1" applyFill="1" applyBorder="1" applyAlignment="1">
      <alignment horizontal="center" vertical="center"/>
    </xf>
    <xf numFmtId="167" fontId="13" fillId="6" borderId="9" xfId="2" applyFont="1" applyFill="1" applyBorder="1" applyAlignment="1">
      <alignment horizontal="center" vertical="center"/>
    </xf>
    <xf numFmtId="9" fontId="16" fillId="6" borderId="9" xfId="3" applyFont="1" applyFill="1" applyBorder="1" applyAlignment="1">
      <alignment horizontal="center" vertical="center"/>
    </xf>
    <xf numFmtId="167" fontId="16" fillId="6" borderId="9" xfId="2" applyFont="1" applyFill="1" applyBorder="1" applyAlignment="1">
      <alignment horizontal="center" vertical="center"/>
    </xf>
    <xf numFmtId="167" fontId="15" fillId="6" borderId="7" xfId="2" applyFont="1" applyFill="1" applyBorder="1" applyAlignment="1">
      <alignment horizontal="center" vertical="center"/>
    </xf>
    <xf numFmtId="3" fontId="3" fillId="4" borderId="17" xfId="0" applyNumberFormat="1" applyFont="1" applyFill="1" applyBorder="1" applyAlignment="1">
      <alignment horizontal="center" vertical="center"/>
    </xf>
    <xf numFmtId="3" fontId="20" fillId="3" borderId="18" xfId="4" applyNumberFormat="1" applyFont="1" applyFill="1" applyBorder="1" applyAlignment="1">
      <alignment horizontal="center" vertical="center"/>
    </xf>
    <xf numFmtId="3" fontId="20" fillId="3" borderId="2" xfId="4" applyNumberFormat="1" applyFont="1" applyFill="1" applyBorder="1" applyAlignment="1">
      <alignment horizontal="center" vertical="center"/>
    </xf>
    <xf numFmtId="166" fontId="20" fillId="3" borderId="2" xfId="4" applyNumberFormat="1" applyFont="1" applyFill="1" applyBorder="1" applyAlignment="1">
      <alignment vertical="center"/>
    </xf>
    <xf numFmtId="166" fontId="20" fillId="3" borderId="2" xfId="4" applyNumberFormat="1" applyFont="1" applyFill="1" applyBorder="1" applyAlignment="1">
      <alignment horizontal="center" vertical="center"/>
    </xf>
    <xf numFmtId="167" fontId="20" fillId="3" borderId="18" xfId="2" applyFont="1" applyFill="1" applyBorder="1" applyAlignment="1">
      <alignment horizontal="center" vertical="center"/>
    </xf>
    <xf numFmtId="167" fontId="12" fillId="7" borderId="20" xfId="2" applyFont="1" applyFill="1" applyBorder="1" applyAlignment="1">
      <alignment horizontal="center" vertical="center"/>
    </xf>
    <xf numFmtId="0" fontId="18" fillId="0" borderId="21" xfId="4" applyFont="1" applyBorder="1" applyAlignment="1">
      <alignment vertical="center"/>
    </xf>
    <xf numFmtId="0" fontId="7" fillId="0" borderId="17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3" fontId="21" fillId="0" borderId="0" xfId="4" applyNumberFormat="1" applyFont="1" applyAlignment="1">
      <alignment horizontal="center" vertical="center"/>
    </xf>
    <xf numFmtId="3" fontId="21" fillId="0" borderId="0" xfId="4" applyNumberFormat="1" applyFont="1" applyAlignment="1">
      <alignment vertical="center"/>
    </xf>
    <xf numFmtId="0" fontId="21" fillId="0" borderId="0" xfId="4" applyFont="1" applyAlignment="1">
      <alignment horizontal="center" vertical="center"/>
    </xf>
    <xf numFmtId="4" fontId="21" fillId="0" borderId="0" xfId="4" applyNumberFormat="1" applyFont="1" applyAlignment="1">
      <alignment horizontal="center" vertical="center"/>
    </xf>
    <xf numFmtId="0" fontId="22" fillId="0" borderId="0" xfId="4" applyFont="1" applyAlignment="1">
      <alignment vertical="center"/>
    </xf>
    <xf numFmtId="0" fontId="18" fillId="0" borderId="17" xfId="4" applyFont="1" applyBorder="1"/>
    <xf numFmtId="0" fontId="18" fillId="0" borderId="0" xfId="4" applyFont="1"/>
    <xf numFmtId="0" fontId="23" fillId="0" borderId="0" xfId="0" applyFont="1" applyAlignment="1">
      <alignment horizontal="left" vertical="center" readingOrder="1"/>
    </xf>
    <xf numFmtId="0" fontId="24" fillId="0" borderId="0" xfId="4" applyFont="1" applyAlignment="1">
      <alignment vertical="center"/>
    </xf>
    <xf numFmtId="0" fontId="24" fillId="0" borderId="0" xfId="4" applyFont="1" applyAlignment="1">
      <alignment horizontal="left" vertical="center"/>
    </xf>
    <xf numFmtId="3" fontId="13" fillId="0" borderId="0" xfId="4" applyNumberFormat="1" applyFont="1" applyAlignment="1">
      <alignment vertical="center"/>
    </xf>
    <xf numFmtId="3" fontId="13" fillId="0" borderId="0" xfId="4" applyNumberFormat="1" applyFont="1" applyAlignment="1">
      <alignment horizontal="center" vertical="center"/>
    </xf>
    <xf numFmtId="0" fontId="13" fillId="0" borderId="0" xfId="4" applyFont="1" applyAlignment="1">
      <alignment vertical="center"/>
    </xf>
    <xf numFmtId="4" fontId="19" fillId="0" borderId="0" xfId="4" applyNumberFormat="1" applyFont="1" applyAlignment="1">
      <alignment horizontal="center" vertical="center"/>
    </xf>
    <xf numFmtId="0" fontId="25" fillId="0" borderId="22" xfId="4" applyFont="1" applyBorder="1" applyAlignment="1">
      <alignment vertical="center"/>
    </xf>
    <xf numFmtId="0" fontId="25" fillId="0" borderId="23" xfId="4" applyFont="1" applyBorder="1" applyAlignment="1">
      <alignment vertical="center"/>
    </xf>
    <xf numFmtId="0" fontId="25" fillId="0" borderId="0" xfId="4" applyFont="1" applyAlignment="1">
      <alignment vertical="center"/>
    </xf>
    <xf numFmtId="0" fontId="26" fillId="0" borderId="0" xfId="0" applyFont="1" applyAlignment="1">
      <alignment horizontal="left" vertical="center" indent="1" readingOrder="1"/>
    </xf>
    <xf numFmtId="14" fontId="28" fillId="0" borderId="0" xfId="4" applyNumberFormat="1" applyFont="1" applyAlignment="1">
      <alignment vertical="center"/>
    </xf>
    <xf numFmtId="0" fontId="29" fillId="0" borderId="0" xfId="4" applyFont="1" applyAlignment="1">
      <alignment vertical="center"/>
    </xf>
    <xf numFmtId="164" fontId="13" fillId="0" borderId="0" xfId="4" applyNumberFormat="1" applyFont="1" applyAlignment="1">
      <alignment vertical="center"/>
    </xf>
    <xf numFmtId="165" fontId="19" fillId="6" borderId="9" xfId="1" applyFont="1" applyFill="1" applyBorder="1" applyAlignment="1">
      <alignment horizontal="center" vertical="center"/>
    </xf>
    <xf numFmtId="16" fontId="13" fillId="6" borderId="6" xfId="4" quotePrefix="1" applyNumberFormat="1" applyFont="1" applyFill="1" applyBorder="1" applyAlignment="1">
      <alignment horizontal="center" vertical="center"/>
    </xf>
    <xf numFmtId="16" fontId="13" fillId="6" borderId="14" xfId="4" quotePrefix="1" applyNumberFormat="1" applyFont="1" applyFill="1" applyBorder="1" applyAlignment="1">
      <alignment horizontal="center" vertical="center"/>
    </xf>
    <xf numFmtId="167" fontId="17" fillId="0" borderId="10" xfId="4" applyNumberFormat="1" applyFont="1" applyBorder="1" applyAlignment="1">
      <alignment horizontal="center" vertical="center"/>
    </xf>
    <xf numFmtId="0" fontId="17" fillId="0" borderId="11" xfId="4" applyFont="1" applyBorder="1" applyAlignment="1">
      <alignment horizontal="center" vertical="center"/>
    </xf>
    <xf numFmtId="0" fontId="17" fillId="0" borderId="16" xfId="4" applyFont="1" applyBorder="1" applyAlignment="1">
      <alignment horizontal="center" vertical="center"/>
    </xf>
    <xf numFmtId="0" fontId="20" fillId="3" borderId="2" xfId="4" applyFont="1" applyFill="1" applyBorder="1" applyAlignment="1">
      <alignment horizontal="center" vertical="center"/>
    </xf>
    <xf numFmtId="0" fontId="20" fillId="3" borderId="3" xfId="4" applyFont="1" applyFill="1" applyBorder="1" applyAlignment="1">
      <alignment horizontal="center" vertical="center"/>
    </xf>
    <xf numFmtId="0" fontId="20" fillId="3" borderId="15" xfId="4" applyFont="1" applyFill="1" applyBorder="1" applyAlignment="1">
      <alignment horizontal="center" vertical="center"/>
    </xf>
    <xf numFmtId="9" fontId="20" fillId="3" borderId="4" xfId="3" applyFont="1" applyFill="1" applyBorder="1" applyAlignment="1">
      <alignment horizontal="center" vertical="center"/>
    </xf>
    <xf numFmtId="9" fontId="20" fillId="3" borderId="19" xfId="3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15" fillId="4" borderId="7" xfId="1" applyFont="1" applyFill="1" applyBorder="1" applyAlignment="1">
      <alignment horizontal="left" vertical="center"/>
    </xf>
    <xf numFmtId="165" fontId="15" fillId="4" borderId="8" xfId="1" applyFont="1" applyFill="1" applyBorder="1" applyAlignment="1">
      <alignment horizontal="left" vertical="center"/>
    </xf>
    <xf numFmtId="167" fontId="17" fillId="0" borderId="11" xfId="4" applyNumberFormat="1" applyFont="1" applyBorder="1" applyAlignment="1">
      <alignment horizontal="center" vertical="center"/>
    </xf>
    <xf numFmtId="167" fontId="17" fillId="0" borderId="16" xfId="4" applyNumberFormat="1" applyFont="1" applyBorder="1" applyAlignment="1">
      <alignment horizontal="center" vertical="center"/>
    </xf>
    <xf numFmtId="165" fontId="15" fillId="4" borderId="4" xfId="1" applyFont="1" applyFill="1" applyBorder="1" applyAlignment="1">
      <alignment horizontal="left" vertical="center"/>
    </xf>
    <xf numFmtId="165" fontId="15" fillId="4" borderId="5" xfId="1" applyFont="1" applyFill="1" applyBorder="1" applyAlignment="1">
      <alignment horizontal="left" vertical="center"/>
    </xf>
    <xf numFmtId="165" fontId="15" fillId="4" borderId="12" xfId="1" applyFont="1" applyFill="1" applyBorder="1" applyAlignment="1">
      <alignment horizontal="left" vertical="center"/>
    </xf>
    <xf numFmtId="165" fontId="15" fillId="4" borderId="13" xfId="1" applyFont="1" applyFill="1" applyBorder="1" applyAlignment="1">
      <alignment horizontal="left" vertical="center"/>
    </xf>
    <xf numFmtId="165" fontId="15" fillId="4" borderId="2" xfId="1" applyFont="1" applyFill="1" applyBorder="1" applyAlignment="1">
      <alignment horizontal="left" vertical="center"/>
    </xf>
    <xf numFmtId="165" fontId="15" fillId="4" borderId="15" xfId="1" applyFont="1" applyFill="1" applyBorder="1" applyAlignment="1">
      <alignment horizontal="left" vertical="center"/>
    </xf>
    <xf numFmtId="16" fontId="16" fillId="4" borderId="6" xfId="4" quotePrefix="1" applyNumberFormat="1" applyFont="1" applyFill="1" applyBorder="1" applyAlignment="1">
      <alignment horizontal="center" vertical="center" wrapText="1"/>
    </xf>
    <xf numFmtId="16" fontId="16" fillId="4" borderId="14" xfId="4" quotePrefix="1" applyNumberFormat="1" applyFont="1" applyFill="1" applyBorder="1" applyAlignment="1">
      <alignment horizontal="center" vertical="center" wrapText="1"/>
    </xf>
    <xf numFmtId="167" fontId="13" fillId="0" borderId="0" xfId="2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7" fillId="0" borderId="0" xfId="0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914400</xdr:colOff>
      <xdr:row>0</xdr:row>
      <xdr:rowOff>95250</xdr:rowOff>
    </xdr:from>
    <xdr:to>
      <xdr:col>10</xdr:col>
      <xdr:colOff>409575</xdr:colOff>
      <xdr:row>6</xdr:row>
      <xdr:rowOff>228600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95250"/>
          <a:ext cx="29051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914400</xdr:colOff>
      <xdr:row>0</xdr:row>
      <xdr:rowOff>95250</xdr:rowOff>
    </xdr:from>
    <xdr:to>
      <xdr:col>10</xdr:col>
      <xdr:colOff>419100</xdr:colOff>
      <xdr:row>6</xdr:row>
      <xdr:rowOff>228600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95250"/>
          <a:ext cx="29146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914400</xdr:colOff>
      <xdr:row>0</xdr:row>
      <xdr:rowOff>95250</xdr:rowOff>
    </xdr:from>
    <xdr:to>
      <xdr:col>10</xdr:col>
      <xdr:colOff>400050</xdr:colOff>
      <xdr:row>6</xdr:row>
      <xdr:rowOff>219075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95250"/>
          <a:ext cx="289560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2219325</xdr:colOff>
      <xdr:row>2</xdr:row>
      <xdr:rowOff>142875</xdr:rowOff>
    </xdr:from>
    <xdr:to>
      <xdr:col>6</xdr:col>
      <xdr:colOff>190500</xdr:colOff>
      <xdr:row>6</xdr:row>
      <xdr:rowOff>38100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8" t="26666" r="8144" b="25768"/>
        <a:stretch>
          <a:fillRect/>
        </a:stretch>
      </xdr:blipFill>
      <xdr:spPr bwMode="auto">
        <a:xfrm>
          <a:off x="6343650" y="619125"/>
          <a:ext cx="2714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4\TV%20Guararapes%20-%20PE\Book%202024\Valora&#231;&#245;es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1 - Construindo Sonhos"/>
      <sheetName val="2 - TV Guararapes nos Bairros"/>
      <sheetName val="3 - Verão da Guararapes"/>
      <sheetName val="4 - Carnaval 2024"/>
      <sheetName val="5 - Aniv. Recife e Olinda"/>
      <sheetName val="6 - Dia das Mães"/>
      <sheetName val="7 - São João"/>
      <sheetName val="8 - Cozinha Arretada de SJ"/>
      <sheetName val="9 - Roteiro do Frio"/>
      <sheetName val="10 - Cine na Praça"/>
      <sheetName val="11 - Rota do São Francisco"/>
      <sheetName val="12 - Super Confeiteiro"/>
      <sheetName val="13 - Mundo da Criança"/>
      <sheetName val="14 - Blackfriday"/>
      <sheetName val="15 - Cozinha Arretada de Natal"/>
      <sheetName val="Tabela Digital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E7">
            <v>347.31766800000003</v>
          </cell>
        </row>
        <row r="11">
          <cell r="E11">
            <v>130.2441255</v>
          </cell>
        </row>
        <row r="22">
          <cell r="E22">
            <v>1117.2766149900001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abSelected="1" zoomScale="80" zoomScaleNormal="80" workbookViewId="0"/>
  </sheetViews>
  <sheetFormatPr defaultColWidth="9.109375" defaultRowHeight="13.8"/>
  <cols>
    <col min="1" max="1" width="3.6640625" style="60" customWidth="1"/>
    <col min="2" max="3" width="18.6640625" style="2" customWidth="1"/>
    <col min="4" max="4" width="20.6640625" style="2" customWidth="1"/>
    <col min="5" max="5" width="52.44140625" style="2" bestFit="1" customWidth="1"/>
    <col min="6" max="8" width="18.6640625" style="2" customWidth="1"/>
    <col min="9" max="9" width="32.44140625" style="2" bestFit="1" customWidth="1"/>
    <col min="10" max="10" width="18.6640625" style="2" customWidth="1"/>
    <col min="11" max="11" width="20.6640625" style="2" customWidth="1"/>
    <col min="12" max="13" width="18.6640625" style="2" customWidth="1"/>
    <col min="14" max="14" width="24.44140625" style="2" customWidth="1"/>
    <col min="15" max="15" width="21.44140625" style="60" customWidth="1"/>
    <col min="16" max="16384" width="9.109375" style="60"/>
  </cols>
  <sheetData>
    <row r="1" spans="2:16" s="2" customFormat="1" ht="18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1"/>
    </row>
    <row r="2" spans="2:16" s="2" customFormat="1" ht="18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1"/>
    </row>
    <row r="3" spans="2:16" s="2" customFormat="1" ht="20.100000000000001" customHeight="1">
      <c r="B3" s="3" t="s">
        <v>1</v>
      </c>
      <c r="C3" s="4" t="s">
        <v>2</v>
      </c>
    </row>
    <row r="4" spans="2:16" s="2" customFormat="1" ht="20.100000000000001" customHeight="1">
      <c r="B4" s="3" t="s">
        <v>3</v>
      </c>
      <c r="C4" s="4" t="s">
        <v>4</v>
      </c>
    </row>
    <row r="5" spans="2:16" s="2" customFormat="1" ht="20.100000000000001" customHeight="1">
      <c r="B5" s="3" t="s">
        <v>5</v>
      </c>
      <c r="C5" s="4" t="s">
        <v>6</v>
      </c>
    </row>
    <row r="6" spans="2:16" s="2" customFormat="1" ht="20.100000000000001" customHeight="1">
      <c r="B6" s="3" t="s">
        <v>7</v>
      </c>
      <c r="C6" s="5"/>
      <c r="D6" s="6"/>
    </row>
    <row r="7" spans="2:16" s="2" customFormat="1" ht="20.100000000000001" customHeight="1">
      <c r="D7" s="7"/>
    </row>
    <row r="8" spans="2:16" s="10" customFormat="1" ht="39.9" customHeight="1">
      <c r="B8" s="8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11"/>
    </row>
    <row r="9" spans="2:16" s="15" customFormat="1" ht="32.25" customHeight="1">
      <c r="B9" s="87" t="s">
        <v>9</v>
      </c>
      <c r="C9" s="88"/>
      <c r="D9" s="12" t="s">
        <v>10</v>
      </c>
      <c r="E9" s="12" t="s">
        <v>11</v>
      </c>
      <c r="F9" s="13" t="s">
        <v>12</v>
      </c>
      <c r="G9" s="14" t="s">
        <v>13</v>
      </c>
      <c r="H9" s="14" t="s">
        <v>14</v>
      </c>
      <c r="I9" s="14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P9" s="11"/>
    </row>
    <row r="10" spans="2:16" s="24" customFormat="1" ht="24.9" customHeight="1">
      <c r="B10" s="89" t="s">
        <v>21</v>
      </c>
      <c r="C10" s="90"/>
      <c r="D10" s="16" t="s">
        <v>22</v>
      </c>
      <c r="E10" s="17" t="s">
        <v>23</v>
      </c>
      <c r="F10" s="18" t="s">
        <v>24</v>
      </c>
      <c r="G10" s="18">
        <v>40</v>
      </c>
      <c r="H10" s="19">
        <v>0.25</v>
      </c>
      <c r="I10" s="20" t="s">
        <v>25</v>
      </c>
      <c r="J10" s="21">
        <v>7266.06</v>
      </c>
      <c r="K10" s="21">
        <f t="shared" ref="K10:K20" si="0">G10*H10*J10</f>
        <v>72660.600000000006</v>
      </c>
      <c r="L10" s="22">
        <v>0</v>
      </c>
      <c r="M10" s="21">
        <f>N10/G10</f>
        <v>1816.5150000000001</v>
      </c>
      <c r="N10" s="23">
        <f>K10-K10*L10</f>
        <v>72660.600000000006</v>
      </c>
      <c r="O10" s="78">
        <f>SUM(N10:N16)</f>
        <v>864182.7</v>
      </c>
    </row>
    <row r="11" spans="2:16" s="24" customFormat="1" ht="24.9" customHeight="1">
      <c r="B11" s="89" t="s">
        <v>21</v>
      </c>
      <c r="C11" s="90"/>
      <c r="D11" s="16" t="s">
        <v>26</v>
      </c>
      <c r="E11" s="17" t="s">
        <v>27</v>
      </c>
      <c r="F11" s="18" t="s">
        <v>24</v>
      </c>
      <c r="G11" s="18">
        <v>60</v>
      </c>
      <c r="H11" s="19">
        <v>0.25</v>
      </c>
      <c r="I11" s="20" t="s">
        <v>25</v>
      </c>
      <c r="J11" s="21">
        <v>7266.06</v>
      </c>
      <c r="K11" s="21">
        <f>G11*H11*J11</f>
        <v>108990.90000000001</v>
      </c>
      <c r="L11" s="22">
        <v>0</v>
      </c>
      <c r="M11" s="21">
        <f>N11/G11</f>
        <v>1816.5150000000001</v>
      </c>
      <c r="N11" s="23">
        <f t="shared" ref="N11:N20" si="1">K11-K11*L11</f>
        <v>108990.90000000001</v>
      </c>
      <c r="O11" s="91"/>
    </row>
    <row r="12" spans="2:16" s="24" customFormat="1" ht="29.25" customHeight="1">
      <c r="B12" s="93" t="s">
        <v>6</v>
      </c>
      <c r="C12" s="94"/>
      <c r="D12" s="99" t="s">
        <v>28</v>
      </c>
      <c r="E12" s="17" t="s">
        <v>29</v>
      </c>
      <c r="F12" s="18" t="s">
        <v>24</v>
      </c>
      <c r="G12" s="18">
        <v>14</v>
      </c>
      <c r="H12" s="19">
        <v>0.375</v>
      </c>
      <c r="I12" s="20" t="s">
        <v>30</v>
      </c>
      <c r="J12" s="25">
        <f>8588</f>
        <v>8588</v>
      </c>
      <c r="K12" s="21">
        <f t="shared" si="0"/>
        <v>45087</v>
      </c>
      <c r="L12" s="22">
        <v>0</v>
      </c>
      <c r="M12" s="21">
        <f>N12/G12</f>
        <v>3220.5</v>
      </c>
      <c r="N12" s="23">
        <f t="shared" si="1"/>
        <v>45087</v>
      </c>
      <c r="O12" s="91"/>
    </row>
    <row r="13" spans="2:16" s="24" customFormat="1" ht="24.9" customHeight="1">
      <c r="B13" s="95"/>
      <c r="C13" s="96"/>
      <c r="D13" s="100"/>
      <c r="E13" s="17" t="s">
        <v>31</v>
      </c>
      <c r="F13" s="18" t="s">
        <v>32</v>
      </c>
      <c r="G13" s="18">
        <v>7</v>
      </c>
      <c r="H13" s="19">
        <v>1</v>
      </c>
      <c r="I13" s="20" t="s">
        <v>30</v>
      </c>
      <c r="J13" s="25">
        <f>8588</f>
        <v>8588</v>
      </c>
      <c r="K13" s="21">
        <f>G13*H13*J13</f>
        <v>60116</v>
      </c>
      <c r="L13" s="22">
        <v>0</v>
      </c>
      <c r="M13" s="21">
        <f>N13/G13</f>
        <v>8588</v>
      </c>
      <c r="N13" s="23">
        <f t="shared" si="1"/>
        <v>60116</v>
      </c>
      <c r="O13" s="91"/>
    </row>
    <row r="14" spans="2:16" s="24" customFormat="1" ht="24.9" customHeight="1">
      <c r="B14" s="95"/>
      <c r="C14" s="96"/>
      <c r="D14" s="99" t="s">
        <v>33</v>
      </c>
      <c r="E14" s="17" t="s">
        <v>34</v>
      </c>
      <c r="F14" s="18" t="s">
        <v>32</v>
      </c>
      <c r="G14" s="18">
        <v>4</v>
      </c>
      <c r="H14" s="19">
        <v>2</v>
      </c>
      <c r="I14" s="20" t="s">
        <v>30</v>
      </c>
      <c r="J14" s="25">
        <f>8588</f>
        <v>8588</v>
      </c>
      <c r="K14" s="21">
        <f>G14*H14*J14</f>
        <v>68704</v>
      </c>
      <c r="L14" s="22">
        <v>0</v>
      </c>
      <c r="M14" s="21">
        <f>N14/G14</f>
        <v>17176</v>
      </c>
      <c r="N14" s="23">
        <f>K14-K14*L14</f>
        <v>68704</v>
      </c>
      <c r="O14" s="91"/>
    </row>
    <row r="15" spans="2:16" s="24" customFormat="1" ht="24.9" customHeight="1">
      <c r="B15" s="97"/>
      <c r="C15" s="98"/>
      <c r="D15" s="100"/>
      <c r="E15" s="17" t="s">
        <v>35</v>
      </c>
      <c r="F15" s="18" t="s">
        <v>36</v>
      </c>
      <c r="G15" s="18">
        <v>1</v>
      </c>
      <c r="H15" s="19">
        <v>7</v>
      </c>
      <c r="I15" s="20" t="s">
        <v>30</v>
      </c>
      <c r="J15" s="25">
        <v>0</v>
      </c>
      <c r="K15" s="21" t="s">
        <v>36</v>
      </c>
      <c r="L15" s="22">
        <v>0</v>
      </c>
      <c r="M15" s="21" t="s">
        <v>36</v>
      </c>
      <c r="N15" s="23">
        <v>0</v>
      </c>
      <c r="O15" s="91"/>
    </row>
    <row r="16" spans="2:16" s="24" customFormat="1" ht="24.9" customHeight="1">
      <c r="B16" s="89" t="s">
        <v>37</v>
      </c>
      <c r="C16" s="90"/>
      <c r="D16" s="16" t="s">
        <v>38</v>
      </c>
      <c r="E16" s="26" t="s">
        <v>39</v>
      </c>
      <c r="F16" s="18" t="s">
        <v>32</v>
      </c>
      <c r="G16" s="18">
        <v>70</v>
      </c>
      <c r="H16" s="19">
        <v>1</v>
      </c>
      <c r="I16" s="20" t="s">
        <v>25</v>
      </c>
      <c r="J16" s="21">
        <v>7266.06</v>
      </c>
      <c r="K16" s="21">
        <f t="shared" si="0"/>
        <v>508624.2</v>
      </c>
      <c r="L16" s="22">
        <v>0</v>
      </c>
      <c r="M16" s="21">
        <f>N16/G16</f>
        <v>7266.06</v>
      </c>
      <c r="N16" s="23">
        <f t="shared" si="1"/>
        <v>508624.2</v>
      </c>
      <c r="O16" s="92"/>
      <c r="P16" s="27"/>
    </row>
    <row r="17" spans="1:16" s="35" customFormat="1" ht="18" customHeight="1">
      <c r="B17" s="28"/>
      <c r="C17" s="28"/>
      <c r="D17" s="29"/>
      <c r="E17" s="30"/>
      <c r="F17" s="31"/>
      <c r="G17" s="31"/>
      <c r="H17" s="32"/>
      <c r="I17" s="31"/>
      <c r="J17" s="33"/>
      <c r="K17" s="33"/>
      <c r="L17" s="34"/>
      <c r="M17" s="33"/>
      <c r="N17" s="33"/>
    </row>
    <row r="18" spans="1:16" s="35" customFormat="1" ht="24.9" customHeight="1">
      <c r="B18" s="75" t="s">
        <v>40</v>
      </c>
      <c r="C18" s="75"/>
      <c r="D18" s="76" t="s">
        <v>41</v>
      </c>
      <c r="E18" s="36" t="s">
        <v>42</v>
      </c>
      <c r="F18" s="37" t="s">
        <v>43</v>
      </c>
      <c r="G18" s="37">
        <f>21+10</f>
        <v>31</v>
      </c>
      <c r="H18" s="38">
        <v>1</v>
      </c>
      <c r="I18" s="37" t="s">
        <v>44</v>
      </c>
      <c r="J18" s="39">
        <f>'[1]Tabela Digital'!E7</f>
        <v>347.31766800000003</v>
      </c>
      <c r="K18" s="39">
        <f t="shared" si="0"/>
        <v>10766.847708000001</v>
      </c>
      <c r="L18" s="40">
        <v>0</v>
      </c>
      <c r="M18" s="41">
        <f>N18/G18</f>
        <v>347.31766800000003</v>
      </c>
      <c r="N18" s="42">
        <f t="shared" si="1"/>
        <v>10766.847708000001</v>
      </c>
      <c r="O18" s="78">
        <f>SUM(N18:N20)</f>
        <v>48137.549408190011</v>
      </c>
      <c r="P18" s="43"/>
    </row>
    <row r="19" spans="1:16" s="35" customFormat="1" ht="24.9" customHeight="1">
      <c r="B19" s="75"/>
      <c r="C19" s="75"/>
      <c r="D19" s="77"/>
      <c r="E19" s="36" t="s">
        <v>45</v>
      </c>
      <c r="F19" s="37" t="s">
        <v>43</v>
      </c>
      <c r="G19" s="37">
        <f>3*7</f>
        <v>21</v>
      </c>
      <c r="H19" s="38">
        <v>1</v>
      </c>
      <c r="I19" s="37" t="s">
        <v>46</v>
      </c>
      <c r="J19" s="39">
        <f>'[1]Tabela Digital'!E11</f>
        <v>130.2441255</v>
      </c>
      <c r="K19" s="39">
        <f t="shared" si="0"/>
        <v>2735.1266354999998</v>
      </c>
      <c r="L19" s="40">
        <v>0</v>
      </c>
      <c r="M19" s="41">
        <f>N19/G19</f>
        <v>130.2441255</v>
      </c>
      <c r="N19" s="42">
        <f t="shared" si="1"/>
        <v>2735.1266354999998</v>
      </c>
      <c r="O19" s="79"/>
      <c r="P19" s="43"/>
    </row>
    <row r="20" spans="1:16" s="35" customFormat="1" ht="24.9" customHeight="1">
      <c r="B20" s="75"/>
      <c r="C20" s="75"/>
      <c r="D20" s="77"/>
      <c r="E20" s="36" t="s">
        <v>47</v>
      </c>
      <c r="F20" s="37" t="s">
        <v>43</v>
      </c>
      <c r="G20" s="37">
        <f>21+10</f>
        <v>31</v>
      </c>
      <c r="H20" s="38">
        <v>1</v>
      </c>
      <c r="I20" s="37" t="s">
        <v>44</v>
      </c>
      <c r="J20" s="39">
        <f>'[1]Tabela Digital'!E22</f>
        <v>1117.2766149900001</v>
      </c>
      <c r="K20" s="39">
        <f t="shared" si="0"/>
        <v>34635.575064690005</v>
      </c>
      <c r="L20" s="40">
        <v>0</v>
      </c>
      <c r="M20" s="41">
        <f>N20/G20</f>
        <v>1117.2766149900001</v>
      </c>
      <c r="N20" s="42">
        <f t="shared" si="1"/>
        <v>34635.575064690005</v>
      </c>
      <c r="O20" s="80"/>
      <c r="P20" s="43"/>
    </row>
    <row r="21" spans="1:16" s="52" customFormat="1" ht="27.75" customHeight="1" thickBot="1">
      <c r="B21" s="81" t="s">
        <v>48</v>
      </c>
      <c r="C21" s="82"/>
      <c r="D21" s="82"/>
      <c r="E21" s="82"/>
      <c r="F21" s="83"/>
      <c r="G21" s="44">
        <f>SUM(G10:G20)</f>
        <v>279</v>
      </c>
      <c r="H21" s="45"/>
      <c r="I21" s="46"/>
      <c r="J21" s="47" t="s">
        <v>49</v>
      </c>
      <c r="K21" s="48">
        <f>SUM(K10:K20)</f>
        <v>912320.24940818991</v>
      </c>
      <c r="L21" s="84">
        <f>N21/K21-1</f>
        <v>0</v>
      </c>
      <c r="M21" s="85"/>
      <c r="N21" s="49">
        <f>SUM(N10:N20)</f>
        <v>912320.24940818991</v>
      </c>
      <c r="O21" s="50"/>
      <c r="P21" s="51"/>
    </row>
    <row r="22" spans="1:16" ht="20.100000000000001" customHeight="1" thickTop="1">
      <c r="B22" s="53"/>
      <c r="C22" s="53"/>
      <c r="D22" s="53"/>
      <c r="E22" s="53"/>
      <c r="F22" s="53"/>
      <c r="G22" s="54"/>
      <c r="H22" s="55"/>
      <c r="I22" s="54"/>
      <c r="J22" s="56"/>
      <c r="K22" s="57"/>
      <c r="L22" s="58"/>
      <c r="M22" s="58"/>
      <c r="N22" s="57"/>
      <c r="O22" s="50"/>
      <c r="P22" s="59"/>
    </row>
    <row r="23" spans="1:16" s="70" customFormat="1" ht="18.899999999999999" customHeight="1" thickBot="1">
      <c r="B23" s="61" t="s">
        <v>50</v>
      </c>
      <c r="C23" s="62"/>
      <c r="D23" s="62"/>
      <c r="E23" s="62"/>
      <c r="F23" s="63"/>
      <c r="G23" s="64"/>
      <c r="H23" s="64"/>
      <c r="I23" s="65"/>
      <c r="J23" s="66"/>
      <c r="K23" s="67"/>
      <c r="L23" s="66"/>
      <c r="M23" s="66"/>
      <c r="N23" s="67"/>
      <c r="O23" s="68"/>
      <c r="P23" s="69"/>
    </row>
    <row r="24" spans="1:16" s="70" customFormat="1" ht="18.899999999999999" customHeight="1">
      <c r="B24" s="71" t="s">
        <v>51</v>
      </c>
      <c r="C24" s="72"/>
      <c r="D24" s="73"/>
      <c r="E24" s="73"/>
      <c r="F24" s="73"/>
      <c r="G24" s="73"/>
      <c r="H24" s="64"/>
      <c r="I24" s="65"/>
      <c r="J24" s="66"/>
      <c r="K24" s="67"/>
      <c r="L24" s="74"/>
      <c r="M24" s="66"/>
      <c r="N24" s="67"/>
    </row>
    <row r="25" spans="1:16" ht="18.899999999999999" customHeight="1">
      <c r="B25" s="71" t="s">
        <v>52</v>
      </c>
      <c r="C25" s="72"/>
      <c r="D25" s="73"/>
      <c r="E25" s="73"/>
      <c r="F25" s="73"/>
      <c r="G25" s="73"/>
      <c r="H25" s="64"/>
      <c r="I25" s="65"/>
      <c r="J25" s="66"/>
      <c r="K25" s="67"/>
      <c r="L25" s="66"/>
      <c r="M25" s="66"/>
      <c r="N25" s="67"/>
    </row>
    <row r="26" spans="1:16" ht="18.899999999999999" customHeight="1">
      <c r="B26" s="71" t="s">
        <v>53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6" ht="18.899999999999999" customHeight="1">
      <c r="B27" s="71" t="s">
        <v>54</v>
      </c>
      <c r="L27" s="66"/>
      <c r="M27" s="66"/>
    </row>
    <row r="29" spans="1:16" s="10" customFormat="1" ht="15.6">
      <c r="A29" s="10" t="s">
        <v>55</v>
      </c>
      <c r="F29" s="101"/>
      <c r="G29" s="102"/>
      <c r="H29" s="102"/>
      <c r="J29" s="103"/>
      <c r="K29" s="104"/>
      <c r="L29" s="104"/>
    </row>
    <row r="32" spans="1:16" ht="20.100000000000001" customHeight="1"/>
  </sheetData>
  <sheetProtection selectLockedCells="1" selectUnlockedCells="1"/>
  <mergeCells count="14">
    <mergeCell ref="B1:K2"/>
    <mergeCell ref="B9:C9"/>
    <mergeCell ref="B10:C10"/>
    <mergeCell ref="O10:O16"/>
    <mergeCell ref="B11:C11"/>
    <mergeCell ref="B12:C15"/>
    <mergeCell ref="D12:D13"/>
    <mergeCell ref="D14:D15"/>
    <mergeCell ref="B16:C16"/>
    <mergeCell ref="B18:C20"/>
    <mergeCell ref="D18:D20"/>
    <mergeCell ref="O18:O20"/>
    <mergeCell ref="B21:F21"/>
    <mergeCell ref="L21:M21"/>
  </mergeCells>
  <pageMargins left="0.51180555555555551" right="0.51180555555555551" top="0.78749999999999998" bottom="0.78749999999999998" header="0.51180555555555551" footer="0.51180555555555551"/>
  <pageSetup scale="3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12 - Super Confeiteiro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2023-11-07T20:01:54Z</dcterms:created>
  <dcterms:modified xsi:type="dcterms:W3CDTF">2023-11-09T18:09:00Z</dcterms:modified>
</cp:coreProperties>
</file>